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27F" lockStructure="1"/>
  <bookViews>
    <workbookView xWindow="360" yWindow="420" windowWidth="18675" windowHeight="11475"/>
  </bookViews>
  <sheets>
    <sheet name="Hoja1" sheetId="1" r:id="rId1"/>
  </sheets>
  <definedNames>
    <definedName name="_xlnm.Print_Area" localSheetId="0">Hoja1!$A$1:$J$22</definedName>
  </definedNames>
  <calcPr calcId="145621"/>
</workbook>
</file>

<file path=xl/calcChain.xml><?xml version="1.0" encoding="utf-8"?>
<calcChain xmlns="http://schemas.openxmlformats.org/spreadsheetml/2006/main">
  <c r="K11" i="1" l="1"/>
  <c r="K13" i="1" s="1"/>
  <c r="G13" i="1" s="1"/>
  <c r="G20" i="1"/>
  <c r="D10" i="1" l="1"/>
  <c r="B9" i="1"/>
  <c r="B8" i="1"/>
  <c r="B7" i="1"/>
  <c r="B6" i="1"/>
  <c r="B5" i="1"/>
  <c r="B4" i="1"/>
  <c r="B3" i="1"/>
  <c r="G11" i="1" l="1"/>
  <c r="G17" i="1" l="1"/>
  <c r="G14" i="1"/>
</calcChain>
</file>

<file path=xl/sharedStrings.xml><?xml version="1.0" encoding="utf-8"?>
<sst xmlns="http://schemas.openxmlformats.org/spreadsheetml/2006/main" count="46" uniqueCount="39">
  <si>
    <t>TIPO</t>
  </si>
  <si>
    <t>LUMINARIA- BALIZA</t>
  </si>
  <si>
    <t>FOTO</t>
  </si>
  <si>
    <t>B</t>
  </si>
  <si>
    <t>A</t>
  </si>
  <si>
    <t>Farol lámpara encastrada en parte superior opaca, cierres transparentes lisos.</t>
  </si>
  <si>
    <t xml:space="preserve">Baliza con cierre plano opalino inclinado a menos de 30º (lámpara en techo). </t>
  </si>
  <si>
    <t xml:space="preserve">Baliza con difusor inferior abombado opalino sobresaliendo menos de 1 cm. </t>
  </si>
  <si>
    <t>Luminaria certificada por el IAC con carcasa inferior (farol) oscuro mate.</t>
  </si>
  <si>
    <t>Baliza con difusor de cristal vertical y con lamas negro mate solapadas a 45º.</t>
  </si>
  <si>
    <t>LUX</t>
  </si>
  <si>
    <t>FACTOR APLICADO EN FUNCIÓN DEL TIPO DE LUMINARIA:</t>
  </si>
  <si>
    <t>METROS</t>
  </si>
  <si>
    <t xml:space="preserve">                       ELIJA UN NIVEL DE ILUMINANCIA (LUX)
                       S4= 5 lx / S3=7,5 lx / S2=10 lx / S1=15 lx / CE2=20 lx</t>
  </si>
  <si>
    <t xml:space="preserve">FLUJO: </t>
  </si>
  <si>
    <t>Luminaria certificada por el IAC o similar sin carcasa inferior (VIDRIO PLANO).</t>
  </si>
  <si>
    <t xml:space="preserve">        5 W/827</t>
  </si>
  <si>
    <t xml:space="preserve">        9 W/827</t>
  </si>
  <si>
    <t xml:space="preserve">        10 W/827</t>
  </si>
  <si>
    <t xml:space="preserve">        11 W/827</t>
  </si>
  <si>
    <t xml:space="preserve">        13 W/827</t>
  </si>
  <si>
    <t xml:space="preserve">        15 W/827</t>
  </si>
  <si>
    <t xml:space="preserve">        18 W/827</t>
  </si>
  <si>
    <t xml:space="preserve">        20 W/827</t>
  </si>
  <si>
    <t>DISTANCIA MÍNIMA ENTRE LUMINARIAS EN PASEOS/JARDINES LAMPARA FC (±20%):</t>
  </si>
  <si>
    <t>DISTANCIA MÍNIMA ENTRE LUMINARIAS EN PASEOS/JARDINES LÁMPARA LED (±20%):</t>
  </si>
  <si>
    <t>DISTANCIA MÍNIMA ENTRE LUMINARIAS EN PASEOS/JARDINES SEGÚN FLUJO SALIENTE (±20%):</t>
  </si>
  <si>
    <t>LÚMENES</t>
  </si>
  <si>
    <t>FLUJO DE LA LÁMPARA FLUORESCENTE COMPACTA (LÚMENES):</t>
  </si>
  <si>
    <t xml:space="preserve">NOTA: SIEMPRE QUE SEA POSIBLE, SE USARÁ ESTA FÓRMULA </t>
  </si>
  <si>
    <t>LUMINARIAS CON FACTOR APLICADO EN FUNCION TIPO DE LUMINARIA
 (FLUJO INSTALADO INFERIOR A 900 LÚMENES Y MENOR O IGUAL A 2700ºK)</t>
  </si>
  <si>
    <t xml:space="preserve"> LUMINARIAS (CON LEDS O FLUORESCENTES) EN FUNCION DEL FLUJO SALIENTE
(FLUJO INFERIOR A 450 LÚMENES Y MENOR O IGUAL A 2700ºK)</t>
  </si>
  <si>
    <t>LUMENES=
MANUAL</t>
  </si>
  <si>
    <t>LÚMENES MANUAL</t>
  </si>
  <si>
    <t>A
B</t>
  </si>
  <si>
    <t>LÁMPARA
FLUORESCENTE
2700ºK</t>
  </si>
  <si>
    <t>Baliza vidrio plano y superficie inferior inclinada color negro mate.
Baliza vidrio plano y superficie inferior inclinada color oscuro mate.</t>
  </si>
  <si>
    <t>NOTA: PARA LA INSERCIÓN DE ESTA TABLA DE CALCULO EN UN PROYECTO SE RECOMIENDA CREAR UN DOCUMENTO PDF DE LA TABLA</t>
  </si>
  <si>
    <t>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</si>
</sst>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 Black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1" tint="4.9989318521683403E-2"/>
      <name val="Arial"/>
      <family val="2"/>
    </font>
    <font>
      <sz val="17"/>
      <color theme="1"/>
      <name val="Arial"/>
      <family val="2"/>
    </font>
    <font>
      <b/>
      <sz val="24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5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10"/>
      <color theme="1"/>
      <name val="Arial"/>
      <family val="2"/>
    </font>
    <font>
      <sz val="22"/>
      <color theme="1"/>
      <name val="Arial"/>
      <family val="2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gradientFill degree="90">
        <stop position="0">
          <color theme="4" tint="-0.25098422193060094"/>
        </stop>
        <stop position="0.5">
          <color theme="0"/>
        </stop>
        <stop position="1">
          <color theme="4" tint="-0.25098422193060094"/>
        </stop>
      </gradientFill>
    </fill>
    <fill>
      <gradientFill degree="90">
        <stop position="0">
          <color theme="9" tint="-0.25098422193060094"/>
        </stop>
        <stop position="0.5">
          <color theme="0"/>
        </stop>
        <stop position="1">
          <color theme="9" tint="-0.25098422193060094"/>
        </stop>
      </gradientFill>
    </fill>
    <fill>
      <gradientFill degree="90">
        <stop position="0">
          <color theme="0" tint="-0.49803155613879818"/>
        </stop>
        <stop position="0.5">
          <color theme="0"/>
        </stop>
        <stop position="1">
          <color theme="0" tint="-0.49803155613879818"/>
        </stop>
      </gradientFill>
    </fill>
    <fill>
      <gradientFill degree="90">
        <stop position="0">
          <color rgb="FFFFCC00"/>
        </stop>
        <stop position="0.5">
          <color theme="0"/>
        </stop>
        <stop position="1">
          <color rgb="FFFFCC00"/>
        </stop>
      </gradientFill>
    </fill>
    <fill>
      <gradientFill degree="90">
        <stop position="0">
          <color theme="7" tint="0.40000610370189521"/>
        </stop>
        <stop position="0.5">
          <color theme="0"/>
        </stop>
        <stop position="1">
          <color theme="7" tint="0.40000610370189521"/>
        </stop>
      </gradientFill>
    </fill>
    <fill>
      <gradientFill degree="90">
        <stop position="0">
          <color rgb="FF92D050"/>
        </stop>
        <stop position="0.5">
          <color theme="0"/>
        </stop>
        <stop position="1">
          <color rgb="FF92D050"/>
        </stop>
      </gradientFill>
    </fill>
    <fill>
      <gradientFill degree="90">
        <stop position="0">
          <color theme="5" tint="0.40000610370189521"/>
        </stop>
        <stop position="0.5">
          <color theme="0"/>
        </stop>
        <stop position="1">
          <color theme="5" tint="0.40000610370189521"/>
        </stop>
      </gradientFill>
    </fill>
    <fill>
      <gradientFill degree="90">
        <stop position="0">
          <color theme="9" tint="0.40000610370189521"/>
        </stop>
        <stop position="0.5">
          <color theme="0"/>
        </stop>
        <stop position="1">
          <color theme="9" tint="0.40000610370189521"/>
        </stop>
      </gradientFill>
    </fill>
    <fill>
      <gradientFill degree="90">
        <stop position="0">
          <color rgb="FF9966FF"/>
        </stop>
        <stop position="0.5">
          <color theme="0"/>
        </stop>
        <stop position="1">
          <color rgb="FF9966FF"/>
        </stop>
      </gradientFill>
    </fill>
    <fill>
      <gradientFill degree="90">
        <stop position="0">
          <color theme="7" tint="0.59999389629810485"/>
        </stop>
        <stop position="0.5">
          <color theme="0"/>
        </stop>
        <stop position="1">
          <color theme="7" tint="0.59999389629810485"/>
        </stop>
      </gradientFill>
    </fill>
    <fill>
      <gradientFill degree="90">
        <stop position="0">
          <color theme="8" tint="0.59999389629810485"/>
        </stop>
        <stop position="0.5">
          <color theme="0"/>
        </stop>
        <stop position="1">
          <color theme="8" tint="0.59999389629810485"/>
        </stop>
      </gradientFill>
    </fill>
    <fill>
      <gradientFill degree="90">
        <stop position="0">
          <color theme="6" tint="0.40000610370189521"/>
        </stop>
        <stop position="0.5">
          <color theme="0"/>
        </stop>
        <stop position="1">
          <color theme="6" tint="0.40000610370189521"/>
        </stop>
      </gradient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double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0" fontId="0" fillId="0" borderId="0" xfId="0" applyBorder="1"/>
    <xf numFmtId="0" fontId="3" fillId="4" borderId="10" xfId="0" applyFont="1" applyFill="1" applyBorder="1" applyAlignment="1">
      <alignment horizontal="center" vertical="center"/>
    </xf>
    <xf numFmtId="0" fontId="0" fillId="0" borderId="15" xfId="0" applyBorder="1"/>
    <xf numFmtId="0" fontId="7" fillId="0" borderId="0" xfId="1" applyBorder="1" applyProtection="1">
      <protection locked="0"/>
    </xf>
    <xf numFmtId="0" fontId="0" fillId="7" borderId="21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5" fillId="9" borderId="8" xfId="0" applyFont="1" applyFill="1" applyBorder="1" applyAlignment="1">
      <alignment vertical="center"/>
    </xf>
    <xf numFmtId="0" fontId="0" fillId="9" borderId="8" xfId="0" applyFill="1" applyBorder="1"/>
    <xf numFmtId="0" fontId="5" fillId="11" borderId="8" xfId="0" applyFont="1" applyFill="1" applyBorder="1" applyAlignment="1">
      <alignment vertical="center"/>
    </xf>
    <xf numFmtId="0" fontId="0" fillId="11" borderId="8" xfId="0" applyFill="1" applyBorder="1"/>
    <xf numFmtId="0" fontId="5" fillId="3" borderId="22" xfId="0" applyFont="1" applyFill="1" applyBorder="1" applyAlignment="1">
      <alignment horizontal="left" vertical="center"/>
    </xf>
    <xf numFmtId="0" fontId="9" fillId="7" borderId="24" xfId="0" applyFont="1" applyFill="1" applyBorder="1" applyAlignment="1">
      <alignment horizontal="left" vertical="center"/>
    </xf>
    <xf numFmtId="0" fontId="9" fillId="13" borderId="24" xfId="0" applyFont="1" applyFill="1" applyBorder="1" applyAlignment="1">
      <alignment horizontal="left" vertical="center"/>
    </xf>
    <xf numFmtId="0" fontId="0" fillId="13" borderId="23" xfId="0" applyFill="1" applyBorder="1"/>
    <xf numFmtId="0" fontId="8" fillId="8" borderId="7" xfId="0" applyFont="1" applyFill="1" applyBorder="1" applyAlignment="1">
      <alignment horizontal="center" vertical="center"/>
    </xf>
    <xf numFmtId="0" fontId="0" fillId="12" borderId="35" xfId="0" applyFill="1" applyBorder="1"/>
    <xf numFmtId="0" fontId="9" fillId="12" borderId="11" xfId="0" applyFont="1" applyFill="1" applyBorder="1" applyAlignment="1">
      <alignment horizontal="left" vertical="center"/>
    </xf>
    <xf numFmtId="0" fontId="0" fillId="0" borderId="37" xfId="0" applyBorder="1"/>
    <xf numFmtId="0" fontId="0" fillId="0" borderId="25" xfId="0" applyBorder="1"/>
    <xf numFmtId="0" fontId="0" fillId="0" borderId="26" xfId="0" applyBorder="1"/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164" fontId="12" fillId="13" borderId="23" xfId="0" applyNumberFormat="1" applyFont="1" applyFill="1" applyBorder="1" applyAlignment="1" applyProtection="1">
      <alignment horizontal="center" vertical="center"/>
      <protection hidden="1"/>
    </xf>
    <xf numFmtId="164" fontId="12" fillId="7" borderId="23" xfId="0" applyNumberFormat="1" applyFont="1" applyFill="1" applyBorder="1" applyAlignment="1" applyProtection="1">
      <alignment horizontal="center" vertical="center"/>
      <protection hidden="1"/>
    </xf>
    <xf numFmtId="164" fontId="12" fillId="12" borderId="35" xfId="0" applyNumberFormat="1" applyFont="1" applyFill="1" applyBorder="1" applyAlignment="1" applyProtection="1">
      <alignment horizontal="center" vertical="center"/>
      <protection hidden="1"/>
    </xf>
    <xf numFmtId="0" fontId="3" fillId="4" borderId="18" xfId="0" applyFont="1" applyFill="1" applyBorder="1" applyAlignment="1" applyProtection="1">
      <alignment horizontal="center" vertical="center"/>
      <protection locked="0"/>
    </xf>
    <xf numFmtId="1" fontId="6" fillId="9" borderId="9" xfId="0" applyNumberFormat="1" applyFont="1" applyFill="1" applyBorder="1" applyAlignment="1" applyProtection="1">
      <alignment horizontal="center" vertical="center"/>
      <protection locked="0"/>
    </xf>
    <xf numFmtId="1" fontId="6" fillId="11" borderId="9" xfId="0" applyNumberFormat="1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left" vertical="center"/>
      <protection locked="0"/>
    </xf>
    <xf numFmtId="0" fontId="0" fillId="0" borderId="0" xfId="0" applyBorder="1" applyProtection="1">
      <protection locked="0"/>
    </xf>
    <xf numFmtId="0" fontId="19" fillId="3" borderId="18" xfId="0" applyFont="1" applyFill="1" applyBorder="1" applyAlignment="1">
      <alignment horizontal="right" vertical="center"/>
    </xf>
    <xf numFmtId="0" fontId="19" fillId="4" borderId="18" xfId="0" applyFont="1" applyFill="1" applyBorder="1" applyAlignment="1">
      <alignment horizontal="center" vertical="center" wrapText="1"/>
    </xf>
    <xf numFmtId="0" fontId="0" fillId="5" borderId="19" xfId="0" applyFill="1" applyBorder="1" applyProtection="1">
      <protection locked="0" hidden="1"/>
    </xf>
    <xf numFmtId="1" fontId="20" fillId="5" borderId="41" xfId="0" applyNumberFormat="1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</xf>
    <xf numFmtId="0" fontId="0" fillId="0" borderId="44" xfId="0" applyBorder="1"/>
    <xf numFmtId="1" fontId="14" fillId="5" borderId="40" xfId="0" applyNumberFormat="1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wrapText="1"/>
    </xf>
    <xf numFmtId="0" fontId="18" fillId="5" borderId="1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13" fillId="7" borderId="26" xfId="0" applyFont="1" applyFill="1" applyBorder="1" applyAlignment="1">
      <alignment horizontal="right" vertical="center" wrapText="1"/>
    </xf>
    <xf numFmtId="0" fontId="14" fillId="7" borderId="23" xfId="0" applyFont="1" applyFill="1" applyBorder="1" applyAlignment="1">
      <alignment horizontal="right" vertical="center"/>
    </xf>
    <xf numFmtId="0" fontId="8" fillId="6" borderId="18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3" fillId="13" borderId="12" xfId="0" applyFont="1" applyFill="1" applyBorder="1" applyAlignment="1">
      <alignment horizontal="right" vertical="center" wrapText="1"/>
    </xf>
    <xf numFmtId="0" fontId="14" fillId="13" borderId="13" xfId="0" applyFont="1" applyFill="1" applyBorder="1" applyAlignment="1">
      <alignment horizontal="right" vertical="center"/>
    </xf>
    <xf numFmtId="0" fontId="14" fillId="13" borderId="17" xfId="0" applyFont="1" applyFill="1" applyBorder="1" applyAlignment="1">
      <alignment horizontal="right" vertical="center"/>
    </xf>
    <xf numFmtId="0" fontId="11" fillId="8" borderId="8" xfId="0" applyFon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/>
    </xf>
    <xf numFmtId="0" fontId="11" fillId="10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4" borderId="4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0" fillId="4" borderId="3" xfId="0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2" fillId="12" borderId="12" xfId="0" applyFont="1" applyFill="1" applyBorder="1" applyAlignment="1">
      <alignment horizontal="center" vertical="center" wrapText="1"/>
    </xf>
    <xf numFmtId="0" fontId="15" fillId="12" borderId="13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6" fillId="12" borderId="10" xfId="0" applyFont="1" applyFill="1" applyBorder="1" applyAlignment="1">
      <alignment horizontal="right" vertical="center" wrapText="1"/>
    </xf>
    <xf numFmtId="0" fontId="17" fillId="12" borderId="35" xfId="0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66FF"/>
      <color rgb="FF9933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ctrlProps/ctrlProp1.xml><?xml version="1.0" encoding="utf-8"?>
<formControlPr xmlns="http://schemas.microsoft.com/office/spreadsheetml/2009/9/main" objectType="Radio" firstButton="1" fmlaLink="$B$2" lockText="1"/>
</file>

<file path=xl/ctrlProps/ctrlProp10.xml><?xml version="1.0" encoding="utf-8"?>
<formControlPr xmlns="http://schemas.microsoft.com/office/spreadsheetml/2009/9/main" objectType="CheckBox" fmlaLink="H5" lockText="1"/>
</file>

<file path=xl/ctrlProps/ctrlProp11.xml><?xml version="1.0" encoding="utf-8"?>
<formControlPr xmlns="http://schemas.microsoft.com/office/spreadsheetml/2009/9/main" objectType="CheckBox" fmlaLink="H6" lockText="1"/>
</file>

<file path=xl/ctrlProps/ctrlProp12.xml><?xml version="1.0" encoding="utf-8"?>
<formControlPr xmlns="http://schemas.microsoft.com/office/spreadsheetml/2009/9/main" objectType="CheckBox" fmlaLink="H7" lockText="1"/>
</file>

<file path=xl/ctrlProps/ctrlProp13.xml><?xml version="1.0" encoding="utf-8"?>
<formControlPr xmlns="http://schemas.microsoft.com/office/spreadsheetml/2009/9/main" objectType="CheckBox" fmlaLink="H8" lockText="1"/>
</file>

<file path=xl/ctrlProps/ctrlProp14.xml><?xml version="1.0" encoding="utf-8"?>
<formControlPr xmlns="http://schemas.microsoft.com/office/spreadsheetml/2009/9/main" objectType="CheckBox" fmlaLink="H9" lockText="1"/>
</file>

<file path=xl/ctrlProps/ctrlProp15.xml><?xml version="1.0" encoding="utf-8"?>
<formControlPr xmlns="http://schemas.microsoft.com/office/spreadsheetml/2009/9/main" objectType="CheckBox" fmlaLink="H10" lockText="1"/>
</file>

<file path=xl/ctrlProps/ctrlProp16.xml><?xml version="1.0" encoding="utf-8"?>
<formControlPr xmlns="http://schemas.microsoft.com/office/spreadsheetml/2009/9/main" objectType="Spin" dx="16" fmlaLink="$C$10" inc="25" max="200" min="50" page="10" val="100"/>
</file>

<file path=xl/ctrlProps/ctrlProp17.xml><?xml version="1.0" encoding="utf-8"?>
<formControlPr xmlns="http://schemas.microsoft.com/office/spreadsheetml/2009/9/main" objectType="Spin" dx="16" fmlaLink="I16" inc="50" max="900" page="10" val="0"/>
</file>

<file path=xl/ctrlProps/ctrlProp18.xml><?xml version="1.0" encoding="utf-8"?>
<formControlPr xmlns="http://schemas.microsoft.com/office/spreadsheetml/2009/9/main" objectType="Spin" dx="16" fmlaLink="I19" inc="25" max="450" page="10" val="0"/>
</file>

<file path=xl/ctrlProps/ctrlProp19.xml><?xml version="1.0" encoding="utf-8"?>
<formControlPr xmlns="http://schemas.microsoft.com/office/spreadsheetml/2009/9/main" objectType="CheckBox" fmlaLink="H10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CheckBox" fmlaLink="H3" lockText="1"/>
</file>

<file path=xl/ctrlProps/ctrlProp9.xml><?xml version="1.0" encoding="utf-8"?>
<formControlPr xmlns="http://schemas.microsoft.com/office/spreadsheetml/2009/9/main" objectType="CheckBox" fmlaLink="H4" lockText="1"/>
</file>

<file path=xl/drawings/_rels/drawing1.xml.rels><?xml version="1.0" encoding="UTF-8" standalone="no"?>
<Relationships xmlns="http://schemas.openxmlformats.org/package/2006/relationships">
<Relationship Id="rId1" Target="../media/image1.jpeg" Type="http://schemas.openxmlformats.org/officeDocument/2006/relationships/image"/>
<Relationship Id="rId2" Target="../media/image2.emf" Type="http://schemas.openxmlformats.org/officeDocument/2006/relationships/image"/>
<Relationship Id="rId3" Target="../media/image3.emf" Type="http://schemas.openxmlformats.org/officeDocument/2006/relationships/image"/>
<Relationship Id="rId4" Target="../media/image4.emf" Type="http://schemas.openxmlformats.org/officeDocument/2006/relationships/image"/>
<Relationship Id="rId5" Target="../media/image5.jpeg" Type="http://schemas.openxmlformats.org/officeDocument/2006/relationships/image"/>
<Relationship Id="rId6" Target="../media/image6.jpeg" Type="http://schemas.openxmlformats.org/officeDocument/2006/relationships/image"/>
<Relationship Id="rId7" Target="../media/image7.jpeg" Type="http://schemas.openxmlformats.org/officeDocument/2006/relationships/image"/>
<Relationship Id="rId8" Target="../media/image8.jpe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41413</xdr:colOff>
      <xdr:row>8</xdr:row>
      <xdr:rowOff>106848</xdr:rowOff>
    </xdr:from>
    <xdr:to>
      <xdr:col>6</xdr:col>
      <xdr:colOff>744416</xdr:colOff>
      <xdr:row>8</xdr:row>
      <xdr:rowOff>537541</xdr:rowOff>
    </xdr:to>
    <xdr:pic>
      <xdr:nvPicPr>
        <xdr:cNvPr id="9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438" y="5193198"/>
          <a:ext cx="703003" cy="430693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114301</xdr:colOff>
      <xdr:row>7</xdr:row>
      <xdr:rowOff>42657</xdr:rowOff>
    </xdr:from>
    <xdr:to>
      <xdr:col>6</xdr:col>
      <xdr:colOff>697679</xdr:colOff>
      <xdr:row>8</xdr:row>
      <xdr:rowOff>1</xdr:rowOff>
    </xdr:to>
    <xdr:pic>
      <xdr:nvPicPr>
        <xdr:cNvPr id="8" name="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6" y="4509882"/>
          <a:ext cx="583378" cy="5764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75291</xdr:colOff>
      <xdr:row>6</xdr:row>
      <xdr:rowOff>13252</xdr:rowOff>
    </xdr:from>
    <xdr:to>
      <xdr:col>6</xdr:col>
      <xdr:colOff>719347</xdr:colOff>
      <xdr:row>6</xdr:row>
      <xdr:rowOff>609600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4316" y="3861352"/>
          <a:ext cx="644056" cy="596348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6</xdr:col>
      <xdr:colOff>21097</xdr:colOff>
      <xdr:row>5</xdr:row>
      <xdr:rowOff>36859</xdr:rowOff>
    </xdr:from>
    <xdr:to>
      <xdr:col>6</xdr:col>
      <xdr:colOff>730526</xdr:colOff>
      <xdr:row>5</xdr:row>
      <xdr:rowOff>571501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0122" y="3265834"/>
          <a:ext cx="709429" cy="534642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47625</xdr:colOff>
      <xdr:row>4</xdr:row>
      <xdr:rowOff>16564</xdr:rowOff>
    </xdr:from>
    <xdr:to>
      <xdr:col>6</xdr:col>
      <xdr:colOff>720590</xdr:colOff>
      <xdr:row>4</xdr:row>
      <xdr:rowOff>600075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375"/>
        <a:stretch/>
      </xdr:blipFill>
      <xdr:spPr bwMode="auto">
        <a:xfrm>
          <a:off x="7486650" y="2626414"/>
          <a:ext cx="672965" cy="5835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85725</xdr:colOff>
      <xdr:row>3</xdr:row>
      <xdr:rowOff>8282</xdr:rowOff>
    </xdr:from>
    <xdr:to>
      <xdr:col>6</xdr:col>
      <xdr:colOff>695741</xdr:colOff>
      <xdr:row>3</xdr:row>
      <xdr:rowOff>590550</xdr:rowOff>
    </xdr:to>
    <xdr:pic>
      <xdr:nvPicPr>
        <xdr:cNvPr id="3" name="0 Imagen"/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571"/>
        <a:stretch/>
      </xdr:blipFill>
      <xdr:spPr bwMode="auto">
        <a:xfrm>
          <a:off x="7524750" y="1999007"/>
          <a:ext cx="610016" cy="58226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130616</xdr:colOff>
      <xdr:row>2</xdr:row>
      <xdr:rowOff>13092</xdr:rowOff>
    </xdr:from>
    <xdr:to>
      <xdr:col>6</xdr:col>
      <xdr:colOff>637764</xdr:colOff>
      <xdr:row>3</xdr:row>
      <xdr:rowOff>770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68399" y="526614"/>
          <a:ext cx="507148" cy="606802"/>
        </a:xfrm>
        <a:prstGeom prst="rect">
          <a:avLst/>
        </a:prstGeom>
      </xdr:spPr>
    </xdr:pic>
    <xdr:clientData/>
  </xdr:twoCellAnchor>
  <xdr:twoCellAnchor editAs="oneCell">
    <xdr:from>
      <xdr:col>3</xdr:col>
      <xdr:colOff>146753</xdr:colOff>
      <xdr:row>0</xdr:row>
      <xdr:rowOff>102011</xdr:rowOff>
    </xdr:from>
    <xdr:to>
      <xdr:col>8</xdr:col>
      <xdr:colOff>1531610</xdr:colOff>
      <xdr:row>0</xdr:row>
      <xdr:rowOff>933819</xdr:rowOff>
    </xdr:to>
    <xdr:pic>
      <xdr:nvPicPr>
        <xdr:cNvPr id="10" name="9 Imagen" descr="cabecera uso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219" y="102011"/>
          <a:ext cx="11394179" cy="831808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2</xdr:row>
          <xdr:rowOff>28575</xdr:rowOff>
        </xdr:from>
        <xdr:to>
          <xdr:col>4</xdr:col>
          <xdr:colOff>657225</xdr:colOff>
          <xdr:row>2</xdr:row>
          <xdr:rowOff>609600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28575</xdr:rowOff>
        </xdr:from>
        <xdr:to>
          <xdr:col>4</xdr:col>
          <xdr:colOff>657225</xdr:colOff>
          <xdr:row>3</xdr:row>
          <xdr:rowOff>609600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4</xdr:row>
          <xdr:rowOff>28575</xdr:rowOff>
        </xdr:from>
        <xdr:to>
          <xdr:col>4</xdr:col>
          <xdr:colOff>657225</xdr:colOff>
          <xdr:row>4</xdr:row>
          <xdr:rowOff>609600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5</xdr:row>
          <xdr:rowOff>28575</xdr:rowOff>
        </xdr:from>
        <xdr:to>
          <xdr:col>4</xdr:col>
          <xdr:colOff>647700</xdr:colOff>
          <xdr:row>5</xdr:row>
          <xdr:rowOff>609600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6</xdr:row>
          <xdr:rowOff>28575</xdr:rowOff>
        </xdr:from>
        <xdr:to>
          <xdr:col>4</xdr:col>
          <xdr:colOff>647700</xdr:colOff>
          <xdr:row>6</xdr:row>
          <xdr:rowOff>609600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7</xdr:row>
          <xdr:rowOff>28575</xdr:rowOff>
        </xdr:from>
        <xdr:to>
          <xdr:col>4</xdr:col>
          <xdr:colOff>647700</xdr:colOff>
          <xdr:row>7</xdr:row>
          <xdr:rowOff>609600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8</xdr:row>
          <xdr:rowOff>28575</xdr:rowOff>
        </xdr:from>
        <xdr:to>
          <xdr:col>4</xdr:col>
          <xdr:colOff>647700</xdr:colOff>
          <xdr:row>8</xdr:row>
          <xdr:rowOff>609600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</xdr:row>
          <xdr:rowOff>0</xdr:rowOff>
        </xdr:from>
        <xdr:to>
          <xdr:col>8</xdr:col>
          <xdr:colOff>542925</xdr:colOff>
          <xdr:row>3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</xdr:row>
          <xdr:rowOff>0</xdr:rowOff>
        </xdr:from>
        <xdr:to>
          <xdr:col>8</xdr:col>
          <xdr:colOff>542925</xdr:colOff>
          <xdr:row>4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</xdr:row>
          <xdr:rowOff>0</xdr:rowOff>
        </xdr:from>
        <xdr:to>
          <xdr:col>8</xdr:col>
          <xdr:colOff>542925</xdr:colOff>
          <xdr:row>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</xdr:row>
          <xdr:rowOff>0</xdr:rowOff>
        </xdr:from>
        <xdr:to>
          <xdr:col>8</xdr:col>
          <xdr:colOff>542925</xdr:colOff>
          <xdr:row>6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</xdr:row>
          <xdr:rowOff>0</xdr:rowOff>
        </xdr:from>
        <xdr:to>
          <xdr:col>8</xdr:col>
          <xdr:colOff>542925</xdr:colOff>
          <xdr:row>7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</xdr:row>
          <xdr:rowOff>0</xdr:rowOff>
        </xdr:from>
        <xdr:to>
          <xdr:col>8</xdr:col>
          <xdr:colOff>542925</xdr:colOff>
          <xdr:row>8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0</xdr:rowOff>
        </xdr:from>
        <xdr:to>
          <xdr:col>8</xdr:col>
          <xdr:colOff>542925</xdr:colOff>
          <xdr:row>9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0</xdr:rowOff>
        </xdr:from>
        <xdr:to>
          <xdr:col>8</xdr:col>
          <xdr:colOff>542925</xdr:colOff>
          <xdr:row>10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9</xdr:row>
          <xdr:rowOff>9525</xdr:rowOff>
        </xdr:from>
        <xdr:to>
          <xdr:col>5</xdr:col>
          <xdr:colOff>1685925</xdr:colOff>
          <xdr:row>10</xdr:row>
          <xdr:rowOff>0</xdr:rowOff>
        </xdr:to>
        <xdr:sp macro="" textlink="">
          <xdr:nvSpPr>
            <xdr:cNvPr id="1047" name="Spinner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1476375</xdr:colOff>
          <xdr:row>15</xdr:row>
          <xdr:rowOff>0</xdr:rowOff>
        </xdr:from>
        <xdr:to>
          <xdr:col>8</xdr:col>
          <xdr:colOff>1724025</xdr:colOff>
          <xdr:row>16</xdr:row>
          <xdr:rowOff>9525</xdr:rowOff>
        </xdr:to>
        <xdr:sp macro="" textlink="">
          <xdr:nvSpPr>
            <xdr:cNvPr id="1056" name="Spinner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1457325</xdr:colOff>
          <xdr:row>18</xdr:row>
          <xdr:rowOff>9525</xdr:rowOff>
        </xdr:from>
        <xdr:to>
          <xdr:col>8</xdr:col>
          <xdr:colOff>1714500</xdr:colOff>
          <xdr:row>18</xdr:row>
          <xdr:rowOff>600075</xdr:rowOff>
        </xdr:to>
        <xdr:sp macro="" textlink="">
          <xdr:nvSpPr>
            <xdr:cNvPr id="1057" name="Spinner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0</xdr:rowOff>
        </xdr:from>
        <xdr:to>
          <xdr:col>8</xdr:col>
          <xdr:colOff>542925</xdr:colOff>
          <xdr:row>10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10" Target="../ctrlProps/ctrlProp7.xml" Type="http://schemas.openxmlformats.org/officeDocument/2006/relationships/ctrlProp"/>
<Relationship Id="rId11" Target="../ctrlProps/ctrlProp8.xml" Type="http://schemas.openxmlformats.org/officeDocument/2006/relationships/ctrlProp"/>
<Relationship Id="rId12" Target="../ctrlProps/ctrlProp9.xml" Type="http://schemas.openxmlformats.org/officeDocument/2006/relationships/ctrlProp"/>
<Relationship Id="rId13" Target="../ctrlProps/ctrlProp10.xml" Type="http://schemas.openxmlformats.org/officeDocument/2006/relationships/ctrlProp"/>
<Relationship Id="rId14" Target="../ctrlProps/ctrlProp11.xml" Type="http://schemas.openxmlformats.org/officeDocument/2006/relationships/ctrlProp"/>
<Relationship Id="rId15" Target="../ctrlProps/ctrlProp12.xml" Type="http://schemas.openxmlformats.org/officeDocument/2006/relationships/ctrlProp"/>
<Relationship Id="rId16" Target="../ctrlProps/ctrlProp13.xml" Type="http://schemas.openxmlformats.org/officeDocument/2006/relationships/ctrlProp"/>
<Relationship Id="rId17" Target="../ctrlProps/ctrlProp14.xml" Type="http://schemas.openxmlformats.org/officeDocument/2006/relationships/ctrlProp"/>
<Relationship Id="rId18" Target="../ctrlProps/ctrlProp15.xml" Type="http://schemas.openxmlformats.org/officeDocument/2006/relationships/ctrlProp"/>
<Relationship Id="rId19" Target="../ctrlProps/ctrlProp16.xml" Type="http://schemas.openxmlformats.org/officeDocument/2006/relationships/ctrlProp"/>
<Relationship Id="rId2" Target="../drawings/drawing1.xml" Type="http://schemas.openxmlformats.org/officeDocument/2006/relationships/drawing"/>
<Relationship Id="rId20" Target="../ctrlProps/ctrlProp17.xml" Type="http://schemas.openxmlformats.org/officeDocument/2006/relationships/ctrlProp"/>
<Relationship Id="rId21" Target="../ctrlProps/ctrlProp18.xml" Type="http://schemas.openxmlformats.org/officeDocument/2006/relationships/ctrlProp"/>
<Relationship Id="rId22" Target="../ctrlProps/ctrlProp19.xml" Type="http://schemas.openxmlformats.org/officeDocument/2006/relationships/ctrlProp"/>
<Relationship Id="rId3" Target="../drawings/vmlDrawing1.vml" Type="http://schemas.openxmlformats.org/officeDocument/2006/relationships/vmlDrawing"/>
<Relationship Id="rId4" Target="../ctrlProps/ctrlProp1.xml" Type="http://schemas.openxmlformats.org/officeDocument/2006/relationships/ctrlProp"/>
<Relationship Id="rId5" Target="../ctrlProps/ctrlProp2.xml" Type="http://schemas.openxmlformats.org/officeDocument/2006/relationships/ctrlProp"/>
<Relationship Id="rId6" Target="../ctrlProps/ctrlProp3.xml" Type="http://schemas.openxmlformats.org/officeDocument/2006/relationships/ctrlProp"/>
<Relationship Id="rId7" Target="../ctrlProps/ctrlProp4.xml" Type="http://schemas.openxmlformats.org/officeDocument/2006/relationships/ctrlProp"/>
<Relationship Id="rId8" Target="../ctrlProps/ctrlProp5.xml" Type="http://schemas.openxmlformats.org/officeDocument/2006/relationships/ctrlProp"/>
<Relationship Id="rId9" Target="../ctrlProps/ctrlProp6.xml" Type="http://schemas.openxmlformats.org/officeDocument/2006/relationships/ctrlProp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59" zoomScaleNormal="59" workbookViewId="0">
      <selection activeCell="A24" sqref="A24:J25"/>
    </sheetView>
  </sheetViews>
  <sheetFormatPr baseColWidth="10" defaultRowHeight="15" x14ac:dyDescent="0.25"/>
  <cols>
    <col min="1" max="1" width="7.5703125" customWidth="1"/>
    <col min="2" max="2" width="5.5703125" hidden="1" customWidth="1"/>
    <col min="3" max="3" width="6.7109375" hidden="1" customWidth="1"/>
    <col min="4" max="4" width="10.42578125" customWidth="1"/>
    <col min="5" max="5" width="10.7109375" customWidth="1"/>
    <col min="6" max="6" width="115.28515625" customWidth="1"/>
    <col min="7" max="7" width="13.85546875" customWidth="1"/>
    <col min="8" max="8" width="11.42578125" hidden="1" customWidth="1"/>
    <col min="9" max="9" width="26" customWidth="1"/>
    <col min="10" max="10" width="4.42578125" customWidth="1"/>
    <col min="11" max="11" width="21.28515625" hidden="1" customWidth="1"/>
  </cols>
  <sheetData>
    <row r="1" spans="1:11" ht="80.25" customHeight="1" thickTop="1" thickBot="1" x14ac:dyDescent="0.3">
      <c r="A1" s="6"/>
      <c r="B1" s="7"/>
      <c r="C1" s="7"/>
      <c r="D1" s="7"/>
      <c r="E1" s="7"/>
      <c r="F1" s="7"/>
      <c r="G1" s="7"/>
      <c r="H1" s="7"/>
      <c r="I1" s="7"/>
      <c r="J1" s="8"/>
    </row>
    <row r="2" spans="1:11" ht="48.75" customHeight="1" x14ac:dyDescent="0.25">
      <c r="A2" s="9"/>
      <c r="B2" s="42">
        <v>0</v>
      </c>
      <c r="C2" s="42"/>
      <c r="D2" s="30" t="s">
        <v>0</v>
      </c>
      <c r="E2" s="79" t="s">
        <v>1</v>
      </c>
      <c r="F2" s="80"/>
      <c r="G2" s="31" t="s">
        <v>2</v>
      </c>
      <c r="H2" s="77" t="s">
        <v>35</v>
      </c>
      <c r="I2" s="78"/>
      <c r="J2" s="10"/>
    </row>
    <row r="3" spans="1:11" ht="48.75" customHeight="1" x14ac:dyDescent="0.25">
      <c r="A3" s="9"/>
      <c r="B3" s="42" t="str">
        <f>IF(B$2=1,"X","")</f>
        <v/>
      </c>
      <c r="C3" s="42">
        <v>0.7</v>
      </c>
      <c r="D3" s="2" t="s">
        <v>3</v>
      </c>
      <c r="E3" s="38"/>
      <c r="F3" s="41" t="s">
        <v>5</v>
      </c>
      <c r="G3" s="3"/>
      <c r="H3" s="45" t="b">
        <v>0</v>
      </c>
      <c r="I3" s="52" t="s">
        <v>16</v>
      </c>
      <c r="J3" s="10"/>
      <c r="K3" s="4">
        <v>250</v>
      </c>
    </row>
    <row r="4" spans="1:11" ht="48.75" customHeight="1" x14ac:dyDescent="0.25">
      <c r="A4" s="9"/>
      <c r="B4" s="42" t="str">
        <f>IF(B$2=2,"X","")</f>
        <v/>
      </c>
      <c r="C4" s="42">
        <v>0.9</v>
      </c>
      <c r="D4" s="2" t="s">
        <v>3</v>
      </c>
      <c r="E4" s="38"/>
      <c r="F4" s="32" t="s">
        <v>6</v>
      </c>
      <c r="G4" s="3"/>
      <c r="H4" s="45" t="b">
        <v>0</v>
      </c>
      <c r="I4" s="52" t="s">
        <v>17</v>
      </c>
      <c r="J4" s="10"/>
      <c r="K4" s="4">
        <v>400</v>
      </c>
    </row>
    <row r="5" spans="1:11" ht="48.75" customHeight="1" x14ac:dyDescent="0.25">
      <c r="A5" s="9"/>
      <c r="B5" s="42" t="str">
        <f>IF(B$2=3,"X","")</f>
        <v/>
      </c>
      <c r="C5" s="42">
        <v>0.9</v>
      </c>
      <c r="D5" s="2" t="s">
        <v>3</v>
      </c>
      <c r="E5" s="38"/>
      <c r="F5" s="32" t="s">
        <v>7</v>
      </c>
      <c r="G5" s="3"/>
      <c r="H5" s="45" t="b">
        <v>0</v>
      </c>
      <c r="I5" s="52" t="s">
        <v>18</v>
      </c>
      <c r="J5" s="10"/>
      <c r="K5" s="4">
        <v>600</v>
      </c>
    </row>
    <row r="6" spans="1:11" ht="48.75" customHeight="1" x14ac:dyDescent="0.25">
      <c r="A6" s="9"/>
      <c r="B6" s="42" t="str">
        <f>IF(B$2=4,"X","")</f>
        <v/>
      </c>
      <c r="C6" s="42">
        <v>0.8</v>
      </c>
      <c r="D6" s="2" t="s">
        <v>4</v>
      </c>
      <c r="E6" s="38"/>
      <c r="F6" s="32" t="s">
        <v>15</v>
      </c>
      <c r="G6" s="3"/>
      <c r="H6" s="45" t="b">
        <v>0</v>
      </c>
      <c r="I6" s="52" t="s">
        <v>19</v>
      </c>
      <c r="J6" s="10"/>
      <c r="K6" s="4">
        <v>600</v>
      </c>
    </row>
    <row r="7" spans="1:11" ht="48.75" customHeight="1" x14ac:dyDescent="0.25">
      <c r="A7" s="9"/>
      <c r="B7" s="42" t="str">
        <f>IF(B$2=5,"X","")</f>
        <v/>
      </c>
      <c r="C7" s="42">
        <v>0.6</v>
      </c>
      <c r="D7" s="2" t="s">
        <v>4</v>
      </c>
      <c r="E7" s="38"/>
      <c r="F7" s="32" t="s">
        <v>8</v>
      </c>
      <c r="G7" s="3"/>
      <c r="H7" s="45" t="b">
        <v>0</v>
      </c>
      <c r="I7" s="52" t="s">
        <v>20</v>
      </c>
      <c r="J7" s="10"/>
      <c r="K7" s="4">
        <v>650</v>
      </c>
    </row>
    <row r="8" spans="1:11" ht="48.75" customHeight="1" x14ac:dyDescent="0.3">
      <c r="A8" s="9"/>
      <c r="B8" s="42" t="str">
        <f>IF(B$2=6,"X","")</f>
        <v/>
      </c>
      <c r="C8" s="42">
        <v>0.8</v>
      </c>
      <c r="D8" s="51" t="s">
        <v>34</v>
      </c>
      <c r="E8" s="38"/>
      <c r="F8" s="50" t="s">
        <v>36</v>
      </c>
      <c r="G8" s="3"/>
      <c r="H8" s="45" t="b">
        <v>0</v>
      </c>
      <c r="I8" s="52" t="s">
        <v>21</v>
      </c>
      <c r="J8" s="10"/>
      <c r="K8" s="4">
        <v>900</v>
      </c>
    </row>
    <row r="9" spans="1:11" ht="48.75" customHeight="1" x14ac:dyDescent="0.25">
      <c r="A9" s="9"/>
      <c r="B9" s="42" t="str">
        <f>IF(B$2=7,"X","")</f>
        <v/>
      </c>
      <c r="C9" s="42">
        <v>0.5</v>
      </c>
      <c r="D9" s="2" t="s">
        <v>4</v>
      </c>
      <c r="E9" s="38"/>
      <c r="F9" s="32" t="s">
        <v>9</v>
      </c>
      <c r="G9" s="3"/>
      <c r="H9" s="45" t="b">
        <v>0</v>
      </c>
      <c r="I9" s="52" t="s">
        <v>22</v>
      </c>
      <c r="J9" s="10"/>
      <c r="K9" s="4">
        <v>1200</v>
      </c>
    </row>
    <row r="10" spans="1:11" ht="48.75" customHeight="1" x14ac:dyDescent="0.25">
      <c r="A10" s="9"/>
      <c r="B10" s="42"/>
      <c r="C10" s="42">
        <v>100</v>
      </c>
      <c r="D10" s="34">
        <f>C10/10</f>
        <v>10</v>
      </c>
      <c r="E10" s="33" t="s">
        <v>10</v>
      </c>
      <c r="F10" s="61" t="s">
        <v>13</v>
      </c>
      <c r="G10" s="62"/>
      <c r="H10" s="45" t="b">
        <v>0</v>
      </c>
      <c r="I10" s="52" t="s">
        <v>23</v>
      </c>
      <c r="J10" s="10"/>
      <c r="K10" s="4">
        <v>1200</v>
      </c>
    </row>
    <row r="11" spans="1:11" ht="48.75" customHeight="1" x14ac:dyDescent="0.25">
      <c r="A11" s="9"/>
      <c r="B11" s="1"/>
      <c r="C11" s="1"/>
      <c r="D11" s="71" t="s">
        <v>11</v>
      </c>
      <c r="E11" s="72"/>
      <c r="F11" s="72"/>
      <c r="G11" s="75">
        <f>SUMIF(B2:B9,"X",C2:C9)</f>
        <v>0</v>
      </c>
      <c r="H11" s="44" t="s">
        <v>32</v>
      </c>
      <c r="I11" s="46">
        <v>0</v>
      </c>
      <c r="J11" s="10"/>
      <c r="K11" s="4">
        <f>I11</f>
        <v>0</v>
      </c>
    </row>
    <row r="12" spans="1:11" ht="19.5" customHeight="1" x14ac:dyDescent="0.25">
      <c r="A12" s="9"/>
      <c r="B12" s="1"/>
      <c r="C12" s="1"/>
      <c r="D12" s="73"/>
      <c r="E12" s="74"/>
      <c r="F12" s="74"/>
      <c r="G12" s="76"/>
      <c r="H12" s="44"/>
      <c r="I12" s="49" t="s">
        <v>33</v>
      </c>
      <c r="J12" s="48"/>
      <c r="K12" s="4"/>
    </row>
    <row r="13" spans="1:11" ht="48.75" customHeight="1" x14ac:dyDescent="0.25">
      <c r="A13" s="9"/>
      <c r="B13" s="1"/>
      <c r="C13" s="1"/>
      <c r="D13" s="81" t="s">
        <v>28</v>
      </c>
      <c r="E13" s="82"/>
      <c r="F13" s="82"/>
      <c r="G13" s="47">
        <f>K13</f>
        <v>0</v>
      </c>
      <c r="H13" s="43"/>
      <c r="I13" s="20" t="s">
        <v>27</v>
      </c>
      <c r="J13" s="10"/>
      <c r="K13" s="4">
        <f>IF(K11&gt;0,K11,IF(SUMIF(H3:H10,"VERDADERO",K3:K10)&gt;1200,"ERROR",SUMIF(H3:H10,"VERDADERO",K3:K10)))</f>
        <v>0</v>
      </c>
    </row>
    <row r="14" spans="1:11" ht="45.75" customHeight="1" thickBot="1" x14ac:dyDescent="0.3">
      <c r="A14" s="9"/>
      <c r="B14" s="1"/>
      <c r="C14" s="1"/>
      <c r="D14" s="59" t="s">
        <v>24</v>
      </c>
      <c r="E14" s="60"/>
      <c r="F14" s="60"/>
      <c r="G14" s="36">
        <f>(G11*G13*0.8)/100*10/D10</f>
        <v>0</v>
      </c>
      <c r="H14" s="5"/>
      <c r="I14" s="21" t="s">
        <v>12</v>
      </c>
      <c r="J14" s="10"/>
    </row>
    <row r="15" spans="1:11" ht="23.25" thickBot="1" x14ac:dyDescent="0.5">
      <c r="A15" s="9"/>
      <c r="B15" s="1"/>
      <c r="C15" s="1"/>
      <c r="D15" s="1"/>
      <c r="E15" s="1"/>
      <c r="F15" s="11"/>
      <c r="G15" s="12"/>
      <c r="H15" s="1"/>
      <c r="I15" s="1"/>
      <c r="J15" s="10"/>
    </row>
    <row r="16" spans="1:11" ht="45.75" customHeight="1" x14ac:dyDescent="0.25">
      <c r="A16" s="9"/>
      <c r="B16" s="1"/>
      <c r="C16" s="1"/>
      <c r="D16" s="24" t="s">
        <v>38</v>
      </c>
      <c r="E16" s="66" t="s">
        <v>30</v>
      </c>
      <c r="F16" s="67"/>
      <c r="G16" s="16" t="s">
        <v>14</v>
      </c>
      <c r="H16" s="17"/>
      <c r="I16" s="39">
        <v>0</v>
      </c>
      <c r="J16" s="10"/>
    </row>
    <row r="17" spans="1:10" ht="30.75" customHeight="1" thickBot="1" x14ac:dyDescent="0.3">
      <c r="A17" s="9"/>
      <c r="B17" s="1"/>
      <c r="C17" s="1"/>
      <c r="D17" s="63" t="s">
        <v>25</v>
      </c>
      <c r="E17" s="64"/>
      <c r="F17" s="65"/>
      <c r="G17" s="35">
        <f>(G11*I16*0.8)/100*10/D10*1.5</f>
        <v>0</v>
      </c>
      <c r="H17" s="23"/>
      <c r="I17" s="22" t="s">
        <v>12</v>
      </c>
      <c r="J17" s="10"/>
    </row>
    <row r="18" spans="1:10" ht="24" customHeight="1" thickBot="1" x14ac:dyDescent="0.3">
      <c r="A18" s="9"/>
      <c r="B18" s="1"/>
      <c r="C18" s="1"/>
      <c r="D18" s="1"/>
      <c r="E18" s="1"/>
      <c r="F18" s="1"/>
      <c r="G18" s="1"/>
      <c r="H18" s="1"/>
      <c r="I18" s="1"/>
      <c r="J18" s="10"/>
    </row>
    <row r="19" spans="1:10" ht="48" customHeight="1" x14ac:dyDescent="0.25">
      <c r="A19" s="27"/>
      <c r="B19" s="1"/>
      <c r="C19" s="68" t="s">
        <v>31</v>
      </c>
      <c r="D19" s="69"/>
      <c r="E19" s="69"/>
      <c r="F19" s="70"/>
      <c r="G19" s="18" t="s">
        <v>14</v>
      </c>
      <c r="H19" s="19"/>
      <c r="I19" s="40">
        <v>0</v>
      </c>
      <c r="J19" s="10"/>
    </row>
    <row r="20" spans="1:10" ht="39" customHeight="1" x14ac:dyDescent="0.25">
      <c r="A20" s="9"/>
      <c r="B20" s="1"/>
      <c r="C20" s="28"/>
      <c r="D20" s="87" t="s">
        <v>26</v>
      </c>
      <c r="E20" s="88"/>
      <c r="F20" s="88"/>
      <c r="G20" s="37">
        <f>(I19*2)/100*10/D10</f>
        <v>0</v>
      </c>
      <c r="H20" s="25"/>
      <c r="I20" s="26" t="s">
        <v>12</v>
      </c>
      <c r="J20" s="10"/>
    </row>
    <row r="21" spans="1:10" ht="19.5" thickBot="1" x14ac:dyDescent="0.3">
      <c r="A21" s="9"/>
      <c r="B21" s="1"/>
      <c r="C21" s="29"/>
      <c r="D21" s="83" t="s">
        <v>29</v>
      </c>
      <c r="E21" s="84"/>
      <c r="F21" s="84"/>
      <c r="G21" s="85"/>
      <c r="H21" s="85"/>
      <c r="I21" s="86"/>
      <c r="J21" s="10"/>
    </row>
    <row r="22" spans="1:10" ht="15.75" thickBot="1" x14ac:dyDescent="0.3">
      <c r="A22" s="13"/>
      <c r="B22" s="14"/>
      <c r="C22" s="14"/>
      <c r="D22" s="14"/>
      <c r="E22" s="14"/>
      <c r="F22" s="14"/>
      <c r="G22" s="14"/>
      <c r="H22" s="14"/>
      <c r="I22" s="14"/>
      <c r="J22" s="15"/>
    </row>
    <row r="23" spans="1:10" ht="15.75" thickTop="1" x14ac:dyDescent="0.25"/>
    <row r="24" spans="1:10" x14ac:dyDescent="0.25">
      <c r="A24" s="53" t="s">
        <v>37</v>
      </c>
      <c r="B24" s="54"/>
      <c r="C24" s="54"/>
      <c r="D24" s="54"/>
      <c r="E24" s="54"/>
      <c r="F24" s="54"/>
      <c r="G24" s="54"/>
      <c r="H24" s="54"/>
      <c r="I24" s="54"/>
      <c r="J24" s="55"/>
    </row>
    <row r="25" spans="1:10" ht="7.5" customHeight="1" x14ac:dyDescent="0.25">
      <c r="A25" s="56"/>
      <c r="B25" s="57"/>
      <c r="C25" s="57"/>
      <c r="D25" s="57"/>
      <c r="E25" s="57"/>
      <c r="F25" s="57"/>
      <c r="G25" s="57"/>
      <c r="H25" s="57"/>
      <c r="I25" s="57"/>
      <c r="J25" s="58"/>
    </row>
  </sheetData>
  <sheetProtection password="DDBF" sheet="1" objects="1" scenarios="1" selectLockedCells="1"/>
  <mergeCells count="13">
    <mergeCell ref="H2:I2"/>
    <mergeCell ref="E2:F2"/>
    <mergeCell ref="D13:F13"/>
    <mergeCell ref="D21:I21"/>
    <mergeCell ref="D20:F20"/>
    <mergeCell ref="A24:J25"/>
    <mergeCell ref="D14:F14"/>
    <mergeCell ref="F10:G10"/>
    <mergeCell ref="D17:F17"/>
    <mergeCell ref="E16:F16"/>
    <mergeCell ref="C19:F19"/>
    <mergeCell ref="D11:F12"/>
    <mergeCell ref="G11:G12"/>
  </mergeCells>
  <dataValidations disablePrompts="1" count="3">
    <dataValidation type="whole" allowBlank="1" showInputMessage="1" showErrorMessage="1" errorTitle="VALOR ERRÓNEO" error="Las luminarias con leds no pueden superar los 900 lúmenes instalados. " promptTitle="FLUJO DE LOS LEDS" prompt="Las luminarias con leds no pueden superar los 900 lúmenes instalados. " sqref="I16">
      <formula1>0</formula1>
      <formula2>900</formula2>
    </dataValidation>
    <dataValidation type="whole" allowBlank="1" showInputMessage="1" showErrorMessage="1" errorTitle="VALOR ERRÓNEO" error="Las luminarias con leds no pueden superar los 450 lúmenes salientes. " promptTitle="FLUJO DE LOS LEDS" prompt="Las luminarias con leds no pueden superar los 450 lúmenes salientes. " sqref="I19">
      <formula1>0</formula1>
      <formula2>450</formula2>
    </dataValidation>
    <dataValidation type="whole" showInputMessage="1" showErrorMessage="1" errorTitle="VALOR ERRÓNEO" error="En luminarias de uso especial  con fluorescentes compactas, el flujo instalado no puede ser superior a 1200 lumenes." promptTitle="USO ESPECIAL CON FC" prompt="En luminarias de uso especial  con fluorescentes compactas, el flujo instalado no puede ser superior a 1200 lumenes." sqref="G13">
      <formula1>0</formula1>
      <formula2>1200</formula2>
    </dataValidation>
  </dataValidations>
  <printOptions horizontalCentered="1"/>
  <pageMargins left="0.39370078740157483" right="0.39370078740157483" top="0" bottom="0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locked="0" defaultSize="0" autoFill="0" autoLine="0" autoPict="0" altText="">
                <anchor moveWithCells="1">
                  <from>
                    <xdr:col>4</xdr:col>
                    <xdr:colOff>352425</xdr:colOff>
                    <xdr:row>2</xdr:row>
                    <xdr:rowOff>28575</xdr:rowOff>
                  </from>
                  <to>
                    <xdr:col>4</xdr:col>
                    <xdr:colOff>657225</xdr:colOff>
                    <xdr:row>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locked="0" defaultSize="0" autoFill="0" autoLine="0" autoPict="0" altText="">
                <anchor moveWithCells="1">
                  <from>
                    <xdr:col>4</xdr:col>
                    <xdr:colOff>352425</xdr:colOff>
                    <xdr:row>3</xdr:row>
                    <xdr:rowOff>28575</xdr:rowOff>
                  </from>
                  <to>
                    <xdr:col>4</xdr:col>
                    <xdr:colOff>657225</xdr:colOff>
                    <xdr:row>3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locked="0" defaultSize="0" autoFill="0" autoLine="0" autoPict="0" altText="">
                <anchor moveWithCells="1">
                  <from>
                    <xdr:col>4</xdr:col>
                    <xdr:colOff>352425</xdr:colOff>
                    <xdr:row>4</xdr:row>
                    <xdr:rowOff>28575</xdr:rowOff>
                  </from>
                  <to>
                    <xdr:col>4</xdr:col>
                    <xdr:colOff>657225</xdr:colOff>
                    <xdr:row>4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locked="0" defaultSize="0" autoFill="0" autoLine="0" autoPict="0" altText="">
                <anchor moveWithCells="1">
                  <from>
                    <xdr:col>4</xdr:col>
                    <xdr:colOff>342900</xdr:colOff>
                    <xdr:row>5</xdr:row>
                    <xdr:rowOff>28575</xdr:rowOff>
                  </from>
                  <to>
                    <xdr:col>4</xdr:col>
                    <xdr:colOff>647700</xdr:colOff>
                    <xdr:row>5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Option Button 9">
              <controlPr locked="0" defaultSize="0" autoFill="0" autoLine="0" autoPict="0" altText="">
                <anchor moveWithCells="1">
                  <from>
                    <xdr:col>4</xdr:col>
                    <xdr:colOff>342900</xdr:colOff>
                    <xdr:row>6</xdr:row>
                    <xdr:rowOff>28575</xdr:rowOff>
                  </from>
                  <to>
                    <xdr:col>4</xdr:col>
                    <xdr:colOff>647700</xdr:colOff>
                    <xdr:row>6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Option Button 10">
              <controlPr locked="0" defaultSize="0" autoFill="0" autoLine="0" autoPict="0" altText="">
                <anchor moveWithCells="1">
                  <from>
                    <xdr:col>4</xdr:col>
                    <xdr:colOff>342900</xdr:colOff>
                    <xdr:row>7</xdr:row>
                    <xdr:rowOff>28575</xdr:rowOff>
                  </from>
                  <to>
                    <xdr:col>4</xdr:col>
                    <xdr:colOff>647700</xdr:colOff>
                    <xdr:row>7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Option Button 11">
              <controlPr locked="0" defaultSize="0" autoFill="0" autoLine="0" autoPict="0" altText="">
                <anchor moveWithCells="1">
                  <from>
                    <xdr:col>4</xdr:col>
                    <xdr:colOff>342900</xdr:colOff>
                    <xdr:row>8</xdr:row>
                    <xdr:rowOff>28575</xdr:rowOff>
                  </from>
                  <to>
                    <xdr:col>4</xdr:col>
                    <xdr:colOff>647700</xdr:colOff>
                    <xdr:row>8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locked="0" defaultSize="0" autoFill="0" autoLine="0" autoPict="0" altText="_x000a_">
                <anchor moveWithCells="1">
                  <from>
                    <xdr:col>8</xdr:col>
                    <xdr:colOff>76200</xdr:colOff>
                    <xdr:row>2</xdr:row>
                    <xdr:rowOff>0</xdr:rowOff>
                  </from>
                  <to>
                    <xdr:col>8</xdr:col>
                    <xdr:colOff>542925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locked="0" defaultSize="0" autoFill="0" autoLine="0" autoPict="0" altText="_x000a_">
                <anchor moveWithCells="1">
                  <from>
                    <xdr:col>8</xdr:col>
                    <xdr:colOff>76200</xdr:colOff>
                    <xdr:row>3</xdr:row>
                    <xdr:rowOff>0</xdr:rowOff>
                  </from>
                  <to>
                    <xdr:col>8</xdr:col>
                    <xdr:colOff>542925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locked="0" defaultSize="0" autoFill="0" autoLine="0" autoPict="0" altText="_x000a_">
                <anchor moveWithCells="1">
                  <from>
                    <xdr:col>8</xdr:col>
                    <xdr:colOff>76200</xdr:colOff>
                    <xdr:row>4</xdr:row>
                    <xdr:rowOff>0</xdr:rowOff>
                  </from>
                  <to>
                    <xdr:col>8</xdr:col>
                    <xdr:colOff>542925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locked="0" defaultSize="0" autoFill="0" autoLine="0" autoPict="0" altText="_x000a_">
                <anchor moveWithCells="1">
                  <from>
                    <xdr:col>8</xdr:col>
                    <xdr:colOff>76200</xdr:colOff>
                    <xdr:row>5</xdr:row>
                    <xdr:rowOff>0</xdr:rowOff>
                  </from>
                  <to>
                    <xdr:col>8</xdr:col>
                    <xdr:colOff>542925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locked="0" defaultSize="0" autoFill="0" autoLine="0" autoPict="0" altText="_x000a_">
                <anchor moveWithCells="1">
                  <from>
                    <xdr:col>8</xdr:col>
                    <xdr:colOff>76200</xdr:colOff>
                    <xdr:row>6</xdr:row>
                    <xdr:rowOff>0</xdr:rowOff>
                  </from>
                  <to>
                    <xdr:col>8</xdr:col>
                    <xdr:colOff>542925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locked="0" defaultSize="0" autoFill="0" autoLine="0" autoPict="0" altText="_x000a_">
                <anchor moveWithCells="1">
                  <from>
                    <xdr:col>8</xdr:col>
                    <xdr:colOff>76200</xdr:colOff>
                    <xdr:row>7</xdr:row>
                    <xdr:rowOff>0</xdr:rowOff>
                  </from>
                  <to>
                    <xdr:col>8</xdr:col>
                    <xdr:colOff>542925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locked="0" defaultSize="0" autoFill="0" autoLine="0" autoPict="0" altText="_x000a_">
                <anchor moveWithCells="1">
                  <from>
                    <xdr:col>8</xdr:col>
                    <xdr:colOff>76200</xdr:colOff>
                    <xdr:row>8</xdr:row>
                    <xdr:rowOff>0</xdr:rowOff>
                  </from>
                  <to>
                    <xdr:col>8</xdr:col>
                    <xdr:colOff>542925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locked="0" defaultSize="0" autoFill="0" autoLine="0" autoPict="0" altText="_x000a_">
                <anchor moveWithCells="1">
                  <from>
                    <xdr:col>8</xdr:col>
                    <xdr:colOff>76200</xdr:colOff>
                    <xdr:row>9</xdr:row>
                    <xdr:rowOff>0</xdr:rowOff>
                  </from>
                  <to>
                    <xdr:col>8</xdr:col>
                    <xdr:colOff>542925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Spinner 23">
              <controlPr locked="0" defaultSize="0" autoPict="0">
                <anchor moveWithCells="1" sizeWithCells="1">
                  <from>
                    <xdr:col>5</xdr:col>
                    <xdr:colOff>9525</xdr:colOff>
                    <xdr:row>9</xdr:row>
                    <xdr:rowOff>9525</xdr:rowOff>
                  </from>
                  <to>
                    <xdr:col>5</xdr:col>
                    <xdr:colOff>1685925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Spinner 32">
              <controlPr locked="0" defaultSize="0" autoPict="0">
                <anchor moveWithCells="1" sizeWithCells="1">
                  <from>
                    <xdr:col>8</xdr:col>
                    <xdr:colOff>1476375</xdr:colOff>
                    <xdr:row>15</xdr:row>
                    <xdr:rowOff>0</xdr:rowOff>
                  </from>
                  <to>
                    <xdr:col>8</xdr:col>
                    <xdr:colOff>1724025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Spinner 33">
              <controlPr locked="0" defaultSize="0" autoPict="0">
                <anchor moveWithCells="1" sizeWithCells="1">
                  <from>
                    <xdr:col>8</xdr:col>
                    <xdr:colOff>1457325</xdr:colOff>
                    <xdr:row>18</xdr:row>
                    <xdr:rowOff>9525</xdr:rowOff>
                  </from>
                  <to>
                    <xdr:col>8</xdr:col>
                    <xdr:colOff>1714500</xdr:colOff>
                    <xdr:row>18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locked="0" defaultSize="0" autoFill="0" autoLine="0" autoPict="0" altText="_x000a_">
                <anchor moveWithCells="1">
                  <from>
                    <xdr:col>8</xdr:col>
                    <xdr:colOff>76200</xdr:colOff>
                    <xdr:row>9</xdr:row>
                    <xdr:rowOff>0</xdr:rowOff>
                  </from>
                  <to>
                    <xdr:col>8</xdr:col>
                    <xdr:colOff>542925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baseType="lpstr" size="2">
      <vt:lpstr>Hoja1</vt:lpstr>
      <vt:lpstr>Hoja1!Área_de_impresión</vt:lpstr>
    </vt:vector>
  </TitlesOfParts>
  <LinksUpToDate>false</LinksUpToDate>
  <SharedDoc>false</SharedDoc>
  <HyperlinksChanged>false</HyperlinksChanged>
  <AppVersion>14.0300</AppVersion>
  <Company/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